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СМЕТЫ И ОТЧЕТЫ\2023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Лист1!$A$1:$F$75</definedName>
  </definedNames>
  <calcPr calcId="162913"/>
</workbook>
</file>

<file path=xl/calcChain.xml><?xml version="1.0" encoding="utf-8"?>
<calcChain xmlns="http://schemas.openxmlformats.org/spreadsheetml/2006/main">
  <c r="F59" i="1" l="1"/>
  <c r="E58" i="1"/>
  <c r="E57" i="1"/>
  <c r="E56" i="1"/>
  <c r="E23" i="1" l="1"/>
  <c r="E29" i="1"/>
  <c r="E24" i="1"/>
  <c r="E47" i="1"/>
  <c r="E52" i="1"/>
  <c r="E53" i="1"/>
  <c r="E54" i="1"/>
  <c r="E55" i="1"/>
  <c r="E51" i="1"/>
  <c r="E59" i="1" s="1"/>
  <c r="E46" i="1"/>
  <c r="E39" i="1"/>
  <c r="E34" i="1"/>
  <c r="E32" i="1"/>
  <c r="E30" i="1" l="1"/>
  <c r="E28" i="1"/>
  <c r="E27" i="1"/>
  <c r="E26" i="1"/>
  <c r="E20" i="1"/>
  <c r="E19" i="1"/>
  <c r="F12" i="1" l="1"/>
  <c r="F61" i="1" s="1"/>
  <c r="E12" i="1"/>
  <c r="E25" i="1" l="1"/>
  <c r="E22" i="1"/>
  <c r="E35" i="1" l="1"/>
  <c r="E49" i="1"/>
  <c r="F33" i="1" l="1"/>
  <c r="F48" i="1" l="1"/>
  <c r="F38" i="1"/>
  <c r="F40" i="1"/>
  <c r="F41" i="1"/>
  <c r="F42" i="1"/>
  <c r="F43" i="1"/>
  <c r="F44" i="1"/>
  <c r="F45" i="1"/>
  <c r="F17" i="1"/>
  <c r="F18" i="1"/>
  <c r="F21" i="1"/>
  <c r="F31" i="1"/>
  <c r="F15" i="1"/>
  <c r="F37" i="1"/>
  <c r="F16" i="1"/>
  <c r="F49" i="1" l="1"/>
  <c r="F35" i="1"/>
  <c r="F60" i="1" l="1"/>
  <c r="E61" i="1"/>
</calcChain>
</file>

<file path=xl/sharedStrings.xml><?xml version="1.0" encoding="utf-8"?>
<sst xmlns="http://schemas.openxmlformats.org/spreadsheetml/2006/main" count="75" uniqueCount="69">
  <si>
    <t xml:space="preserve">     Наименование статьи</t>
  </si>
  <si>
    <t>1.1</t>
  </si>
  <si>
    <t>1.2</t>
  </si>
  <si>
    <t>Страховые взносы с ФОТ</t>
  </si>
  <si>
    <t>Итого</t>
  </si>
  <si>
    <t>Всего расходов</t>
  </si>
  <si>
    <t xml:space="preserve"> </t>
  </si>
  <si>
    <t>Управленческие расходы</t>
  </si>
  <si>
    <t>Канцелярские расходы</t>
  </si>
  <si>
    <t>Услуги ИАЦ</t>
  </si>
  <si>
    <t>Почтовые расходы</t>
  </si>
  <si>
    <t>Юридические услуги</t>
  </si>
  <si>
    <t>Аварийное обслуживание дома</t>
  </si>
  <si>
    <t>Налоги</t>
  </si>
  <si>
    <t>Обслуживание приборов учета тепла</t>
  </si>
  <si>
    <t>Страхование лифтов</t>
  </si>
  <si>
    <t>Оплата госпошлин</t>
  </si>
  <si>
    <t>Расходы</t>
  </si>
  <si>
    <t>За месяц</t>
  </si>
  <si>
    <t>За год</t>
  </si>
  <si>
    <t>Целевые поступления на содержание и ремонт</t>
  </si>
  <si>
    <t>Итого    (1.1+1.2)</t>
  </si>
  <si>
    <t>Вознаграждение (з/пл) Председателя правления</t>
  </si>
  <si>
    <t>Отпускные</t>
  </si>
  <si>
    <t xml:space="preserve">Услуги банка </t>
  </si>
  <si>
    <t xml:space="preserve">Услуги связи </t>
  </si>
  <si>
    <t>Услуги нотариуса</t>
  </si>
  <si>
    <t>Содержание и ремонт оргтехники</t>
  </si>
  <si>
    <t>Транспортные услуги</t>
  </si>
  <si>
    <t>Содержание и обслуживание дома</t>
  </si>
  <si>
    <t>Обслуживание  лифтов</t>
  </si>
  <si>
    <t>Проверка и прочистка вентканалов</t>
  </si>
  <si>
    <t>Обслуживание газового оборудования</t>
  </si>
  <si>
    <t>Ремонт общего имущества</t>
  </si>
  <si>
    <t>Текущий ремонт инженерного оборудования дома</t>
  </si>
  <si>
    <t>Резерв непредвиденных расходов</t>
  </si>
  <si>
    <t xml:space="preserve">Утверждена </t>
  </si>
  <si>
    <t>общим собранием ТСН</t>
  </si>
  <si>
    <t xml:space="preserve">Смета расходов ТСН "Нехинская 26" </t>
  </si>
  <si>
    <t>Освидетельствование лифтов</t>
  </si>
  <si>
    <t>Диагностика лифтов</t>
  </si>
  <si>
    <t xml:space="preserve">  </t>
  </si>
  <si>
    <t>Покраска  МСФ(дет.площадка)</t>
  </si>
  <si>
    <t xml:space="preserve">       Доходы</t>
  </si>
  <si>
    <t>S = 9488,7 кв.м</t>
  </si>
  <si>
    <t xml:space="preserve">Председатель правления:                                                               </t>
  </si>
  <si>
    <t>Окос территории и обслуж-е косы</t>
  </si>
  <si>
    <t>Обслуживание сайт (хостинг)</t>
  </si>
  <si>
    <t xml:space="preserve">Интеграция с ГИС ЖКХ </t>
  </si>
  <si>
    <t>Поверка и замена Приборов учета</t>
  </si>
  <si>
    <t>Дератизация дома (грызуны, насекомые)</t>
  </si>
  <si>
    <t>Услуги по составлению реестра собственников</t>
  </si>
  <si>
    <t>Материал+хоз-е расходы и инвентарь</t>
  </si>
  <si>
    <t>Покраска урн, скамеек, ступеней в подъездах -</t>
  </si>
  <si>
    <t>Герметизация швов</t>
  </si>
  <si>
    <t>на 2023 год</t>
  </si>
  <si>
    <t>2023г.</t>
  </si>
  <si>
    <t xml:space="preserve">Тариф на 1 кв.м площади в месяц составляет   27,20 руб </t>
  </si>
  <si>
    <t>Использование общего имущества(аренда)</t>
  </si>
  <si>
    <t>Оплата труда  персонала</t>
  </si>
  <si>
    <t>Сварочные работы</t>
  </si>
  <si>
    <t>СБИС</t>
  </si>
  <si>
    <t>Обслуживание компьютерных прог-м 1C</t>
  </si>
  <si>
    <t>Ремонт первых этажей подъездов</t>
  </si>
  <si>
    <t>Покраска дверей мусорокамер</t>
  </si>
  <si>
    <t>Восстановление водоотведения мусорокамер</t>
  </si>
  <si>
    <t>Протокол от ____.04.2023 г.</t>
  </si>
  <si>
    <t>апреля</t>
  </si>
  <si>
    <t>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</si>
</sst>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9" fontId="0" fillId="0" borderId="4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4" fillId="0" borderId="1" xfId="0" applyNumberFormat="1" applyFont="1" applyBorder="1"/>
    <xf numFmtId="4" fontId="3" fillId="0" borderId="1" xfId="0" applyNumberFormat="1" applyFont="1" applyBorder="1"/>
    <xf numFmtId="4" fontId="0" fillId="0" borderId="3" xfId="0" applyNumberFormat="1" applyBorder="1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" fontId="3" fillId="0" borderId="6" xfId="0" applyNumberFormat="1" applyFont="1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/>
    <xf numFmtId="0" fontId="0" fillId="0" borderId="14" xfId="0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4" fillId="0" borderId="6" xfId="0" applyNumberFormat="1" applyFont="1" applyBorder="1"/>
    <xf numFmtId="0" fontId="0" fillId="0" borderId="8" xfId="0" applyBorder="1"/>
    <xf numFmtId="0" fontId="0" fillId="0" borderId="10" xfId="0" applyBorder="1"/>
    <xf numFmtId="0" fontId="3" fillId="0" borderId="4" xfId="0" applyFont="1" applyBorder="1"/>
    <xf numFmtId="0" fontId="3" fillId="0" borderId="6" xfId="0" applyFont="1" applyBorder="1"/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3" fillId="0" borderId="10" xfId="0" applyNumberFormat="1" applyFont="1" applyBorder="1"/>
    <xf numFmtId="4" fontId="3" fillId="0" borderId="2" xfId="0" applyNumberFormat="1" applyFont="1" applyBorder="1"/>
    <xf numFmtId="2" fontId="3" fillId="0" borderId="0" xfId="0" applyNumberFormat="1" applyFont="1"/>
    <xf numFmtId="2" fontId="8" fillId="0" borderId="0" xfId="0" applyNumberFormat="1" applyFont="1"/>
    <xf numFmtId="0" fontId="8" fillId="0" borderId="0" xfId="0" applyFont="1"/>
    <xf numFmtId="2" fontId="0" fillId="0" borderId="0" xfId="0" applyNumberFormat="1"/>
    <xf numFmtId="2" fontId="9" fillId="0" borderId="0" xfId="0" applyNumberFormat="1" applyFont="1"/>
    <xf numFmtId="4" fontId="8" fillId="0" borderId="0" xfId="0" applyNumberFormat="1" applyFont="1"/>
    <xf numFmtId="0" fontId="0" fillId="0" borderId="0" xfId="0" applyAlignment="1">
      <alignment wrapText="1"/>
    </xf>
    <xf numFmtId="4" fontId="0" fillId="0" borderId="10" xfId="0" applyNumberFormat="1" applyBorder="1"/>
    <xf numFmtId="4" fontId="0" fillId="0" borderId="2" xfId="0" applyNumberFormat="1" applyBorder="1"/>
    <xf numFmtId="4" fontId="0" fillId="0" borderId="12" xfId="0" applyNumberFormat="1" applyBorder="1"/>
    <xf numFmtId="4" fontId="0" fillId="0" borderId="6" xfId="0" applyNumberFormat="1" applyBorder="1"/>
    <xf numFmtId="4" fontId="0" fillId="0" borderId="1" xfId="0" applyNumberFormat="1" applyBorder="1"/>
    <xf numFmtId="4" fontId="8" fillId="0" borderId="6" xfId="0" applyNumberFormat="1" applyFont="1" applyBorder="1"/>
    <xf numFmtId="4" fontId="0" fillId="2" borderId="3" xfId="0" applyNumberFormat="1" applyFill="1" applyBorder="1"/>
    <xf numFmtId="0" fontId="7" fillId="0" borderId="13" xfId="0" applyFont="1" applyBorder="1"/>
    <xf numFmtId="0" fontId="7" fillId="0" borderId="0" xfId="0" applyFont="1"/>
    <xf numFmtId="0" fontId="0" fillId="0" borderId="9" xfId="0" applyBorder="1"/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4" fontId="0" fillId="2" borderId="6" xfId="0" applyNumberFormat="1" applyFill="1" applyBorder="1"/>
    <xf numFmtId="4" fontId="0" fillId="2" borderId="1" xfId="0" applyNumberFormat="1" applyFill="1" applyBorder="1"/>
    <xf numFmtId="0" fontId="0" fillId="2" borderId="8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zoomScale="85" zoomScaleNormal="85" workbookViewId="0">
      <selection activeCell="B66" sqref="B66"/>
    </sheetView>
  </sheetViews>
  <sheetFormatPr defaultRowHeight="15" x14ac:dyDescent="0.25"/>
  <cols>
    <col min="1" max="1" width="1.28515625" customWidth="1"/>
    <col min="2" max="2" width="7.28515625" customWidth="1"/>
    <col min="3" max="3" width="26.7109375" customWidth="1"/>
    <col min="4" max="4" width="26.28515625" customWidth="1"/>
    <col min="5" max="6" width="14.5703125" customWidth="1"/>
    <col min="7" max="7" width="15" customWidth="1"/>
  </cols>
  <sheetData>
    <row r="1" spans="2:8" ht="13.9" customHeight="1" x14ac:dyDescent="0.25">
      <c r="E1" s="7" t="s">
        <v>36</v>
      </c>
    </row>
    <row r="2" spans="2:8" ht="15.6" customHeight="1" x14ac:dyDescent="0.25">
      <c r="E2" s="7" t="s">
        <v>37</v>
      </c>
    </row>
    <row r="3" spans="2:8" ht="13.9" customHeight="1" x14ac:dyDescent="0.25">
      <c r="D3" s="83" t="s">
        <v>68</v>
      </c>
      <c r="E3" s="7" t="s">
        <v>67</v>
      </c>
      <c r="F3" t="s">
        <v>56</v>
      </c>
    </row>
    <row r="4" spans="2:8" ht="15.6" customHeight="1" x14ac:dyDescent="0.25">
      <c r="E4" s="7" t="s">
        <v>66</v>
      </c>
    </row>
    <row r="5" spans="2:8" ht="25.15" customHeight="1" x14ac:dyDescent="0.35">
      <c r="C5" s="60" t="s">
        <v>38</v>
      </c>
      <c r="D5" s="60"/>
      <c r="E5" s="60"/>
      <c r="F5" s="60"/>
    </row>
    <row r="6" spans="2:8" ht="22.15" customHeight="1" x14ac:dyDescent="0.25">
      <c r="C6" s="67" t="s">
        <v>55</v>
      </c>
      <c r="D6" s="67"/>
      <c r="E6" s="68"/>
    </row>
    <row r="7" spans="2:8" ht="18" customHeight="1" x14ac:dyDescent="0.25">
      <c r="B7" s="4"/>
      <c r="C7" s="39" t="s">
        <v>0</v>
      </c>
      <c r="D7" s="40"/>
      <c r="E7" s="36" t="s">
        <v>18</v>
      </c>
      <c r="F7" s="6" t="s">
        <v>19</v>
      </c>
    </row>
    <row r="8" spans="2:8" ht="16.899999999999999" customHeight="1" x14ac:dyDescent="0.25">
      <c r="B8" s="28">
        <v>1</v>
      </c>
      <c r="C8" s="17">
        <v>2</v>
      </c>
      <c r="D8" s="38"/>
      <c r="E8" s="37">
        <v>3</v>
      </c>
      <c r="F8" s="2">
        <v>4</v>
      </c>
    </row>
    <row r="9" spans="2:8" x14ac:dyDescent="0.25">
      <c r="B9" s="3"/>
      <c r="C9" s="62" t="s">
        <v>43</v>
      </c>
      <c r="D9" s="62"/>
      <c r="E9" s="63"/>
      <c r="F9" s="63"/>
    </row>
    <row r="10" spans="2:8" x14ac:dyDescent="0.25">
      <c r="B10" s="5" t="s">
        <v>1</v>
      </c>
      <c r="C10" s="4" t="s">
        <v>20</v>
      </c>
      <c r="D10" s="16"/>
      <c r="E10" s="50">
        <v>258092.64</v>
      </c>
      <c r="F10" s="51">
        <v>3097111.68</v>
      </c>
    </row>
    <row r="11" spans="2:8" x14ac:dyDescent="0.25">
      <c r="B11" s="14" t="s">
        <v>2</v>
      </c>
      <c r="C11" s="4" t="s">
        <v>58</v>
      </c>
      <c r="D11" s="16"/>
      <c r="E11" s="50">
        <v>10542.18</v>
      </c>
      <c r="F11" s="51">
        <v>126506.16</v>
      </c>
    </row>
    <row r="12" spans="2:8" x14ac:dyDescent="0.25">
      <c r="B12" s="14"/>
      <c r="C12" s="32" t="s">
        <v>21</v>
      </c>
      <c r="D12" s="33"/>
      <c r="E12" s="41">
        <f>E10+E11</f>
        <v>268634.82</v>
      </c>
      <c r="F12" s="41">
        <f>F10+F11</f>
        <v>3223617.8400000003</v>
      </c>
    </row>
    <row r="13" spans="2:8" ht="23.45" customHeight="1" x14ac:dyDescent="0.25">
      <c r="B13" s="5"/>
      <c r="C13" s="63" t="s">
        <v>17</v>
      </c>
      <c r="D13" s="63"/>
      <c r="E13" s="63"/>
      <c r="F13" s="64"/>
    </row>
    <row r="14" spans="2:8" ht="24.6" customHeight="1" x14ac:dyDescent="0.25">
      <c r="B14" s="29"/>
      <c r="C14" s="65" t="s">
        <v>7</v>
      </c>
      <c r="D14" s="65"/>
      <c r="E14" s="65"/>
      <c r="F14" s="66"/>
    </row>
    <row r="15" spans="2:8" x14ac:dyDescent="0.25">
      <c r="B15" s="17">
        <v>1</v>
      </c>
      <c r="C15" s="29" t="s">
        <v>22</v>
      </c>
      <c r="D15" s="30"/>
      <c r="E15" s="52">
        <v>30000</v>
      </c>
      <c r="F15" s="10">
        <f>E15*12</f>
        <v>360000</v>
      </c>
    </row>
    <row r="16" spans="2:8" x14ac:dyDescent="0.25">
      <c r="B16" s="17">
        <v>2</v>
      </c>
      <c r="C16" s="4" t="s">
        <v>59</v>
      </c>
      <c r="D16" s="16"/>
      <c r="E16" s="52">
        <v>86656</v>
      </c>
      <c r="F16" s="10">
        <f>E16*12</f>
        <v>1039872</v>
      </c>
      <c r="H16" t="s">
        <v>6</v>
      </c>
    </row>
    <row r="17" spans="2:6" x14ac:dyDescent="0.25">
      <c r="B17" s="17">
        <v>3</v>
      </c>
      <c r="C17" s="4" t="s">
        <v>23</v>
      </c>
      <c r="D17" s="16"/>
      <c r="E17" s="52">
        <v>4679.67</v>
      </c>
      <c r="F17" s="10">
        <f t="shared" ref="F17:F33" si="0">E17*12</f>
        <v>56156.04</v>
      </c>
    </row>
    <row r="18" spans="2:6" x14ac:dyDescent="0.25">
      <c r="B18" s="3">
        <v>4</v>
      </c>
      <c r="C18" s="4" t="s">
        <v>3</v>
      </c>
      <c r="D18" s="16"/>
      <c r="E18" s="53">
        <v>36643.370000000003</v>
      </c>
      <c r="F18" s="56">
        <f t="shared" si="0"/>
        <v>439720.44000000006</v>
      </c>
    </row>
    <row r="19" spans="2:6" x14ac:dyDescent="0.25">
      <c r="B19" s="17">
        <v>5</v>
      </c>
      <c r="C19" s="4" t="s">
        <v>24</v>
      </c>
      <c r="D19" s="16"/>
      <c r="E19" s="53">
        <f>F19/12</f>
        <v>8333.3333333333339</v>
      </c>
      <c r="F19" s="10">
        <v>100000</v>
      </c>
    </row>
    <row r="20" spans="2:6" ht="15" customHeight="1" x14ac:dyDescent="0.25">
      <c r="B20" s="17">
        <v>6</v>
      </c>
      <c r="C20" s="24" t="s">
        <v>8</v>
      </c>
      <c r="D20" s="25"/>
      <c r="E20" s="53">
        <f>F20/12</f>
        <v>1333.3333333333333</v>
      </c>
      <c r="F20" s="10">
        <v>16000</v>
      </c>
    </row>
    <row r="21" spans="2:6" x14ac:dyDescent="0.25">
      <c r="B21" s="17">
        <v>7</v>
      </c>
      <c r="C21" s="18" t="s">
        <v>9</v>
      </c>
      <c r="D21" s="19"/>
      <c r="E21" s="53">
        <v>4358.66</v>
      </c>
      <c r="F21" s="10">
        <f t="shared" si="0"/>
        <v>52303.92</v>
      </c>
    </row>
    <row r="22" spans="2:6" ht="30" x14ac:dyDescent="0.25">
      <c r="B22" s="71">
        <v>8</v>
      </c>
      <c r="C22" s="76" t="s">
        <v>62</v>
      </c>
      <c r="D22" s="77"/>
      <c r="E22" s="74">
        <f t="shared" ref="E22:E30" si="1">F22/12</f>
        <v>3959.6666666666665</v>
      </c>
      <c r="F22" s="56">
        <v>47516</v>
      </c>
    </row>
    <row r="23" spans="2:6" x14ac:dyDescent="0.25">
      <c r="B23" s="78">
        <v>9</v>
      </c>
      <c r="C23" s="79" t="s">
        <v>61</v>
      </c>
      <c r="D23" s="80"/>
      <c r="E23" s="74">
        <f t="shared" si="1"/>
        <v>500</v>
      </c>
      <c r="F23" s="56">
        <v>6000</v>
      </c>
    </row>
    <row r="24" spans="2:6" x14ac:dyDescent="0.25">
      <c r="B24" s="78">
        <v>10</v>
      </c>
      <c r="C24" s="81" t="s">
        <v>48</v>
      </c>
      <c r="D24" s="82"/>
      <c r="E24" s="74">
        <f t="shared" si="1"/>
        <v>491.66666666666669</v>
      </c>
      <c r="F24" s="56">
        <v>5900</v>
      </c>
    </row>
    <row r="25" spans="2:6" ht="30" x14ac:dyDescent="0.25">
      <c r="B25" s="78">
        <v>11</v>
      </c>
      <c r="C25" s="79" t="s">
        <v>47</v>
      </c>
      <c r="D25" s="80"/>
      <c r="E25" s="74">
        <f t="shared" si="1"/>
        <v>962.5</v>
      </c>
      <c r="F25" s="56">
        <v>11550</v>
      </c>
    </row>
    <row r="26" spans="2:6" ht="30" x14ac:dyDescent="0.25">
      <c r="B26" s="17">
        <v>12</v>
      </c>
      <c r="C26" s="18" t="s">
        <v>27</v>
      </c>
      <c r="D26" s="19"/>
      <c r="E26" s="53">
        <f t="shared" si="1"/>
        <v>1250</v>
      </c>
      <c r="F26" s="10">
        <v>15000</v>
      </c>
    </row>
    <row r="27" spans="2:6" x14ac:dyDescent="0.25">
      <c r="B27" s="3">
        <v>13</v>
      </c>
      <c r="C27" s="24" t="s">
        <v>10</v>
      </c>
      <c r="D27" s="25"/>
      <c r="E27" s="53">
        <f t="shared" si="1"/>
        <v>833.33333333333337</v>
      </c>
      <c r="F27" s="10">
        <v>10000</v>
      </c>
    </row>
    <row r="28" spans="2:6" x14ac:dyDescent="0.25">
      <c r="B28" s="17">
        <v>14</v>
      </c>
      <c r="C28" s="18" t="s">
        <v>25</v>
      </c>
      <c r="D28" s="19"/>
      <c r="E28" s="53">
        <f t="shared" si="1"/>
        <v>750</v>
      </c>
      <c r="F28" s="10">
        <v>9000</v>
      </c>
    </row>
    <row r="29" spans="2:6" x14ac:dyDescent="0.25">
      <c r="B29" s="17">
        <v>15</v>
      </c>
      <c r="C29" s="24" t="s">
        <v>11</v>
      </c>
      <c r="D29" s="25"/>
      <c r="E29" s="53">
        <f t="shared" si="1"/>
        <v>8333.3333333333339</v>
      </c>
      <c r="F29" s="10">
        <v>100000</v>
      </c>
    </row>
    <row r="30" spans="2:6" x14ac:dyDescent="0.25">
      <c r="B30" s="17">
        <v>16</v>
      </c>
      <c r="C30" s="4" t="s">
        <v>26</v>
      </c>
      <c r="D30" s="16"/>
      <c r="E30" s="53">
        <f t="shared" si="1"/>
        <v>166.66666666666666</v>
      </c>
      <c r="F30" s="10">
        <v>2000</v>
      </c>
    </row>
    <row r="31" spans="2:6" ht="14.45" customHeight="1" x14ac:dyDescent="0.25">
      <c r="B31" s="17">
        <v>17</v>
      </c>
      <c r="C31" s="26" t="s">
        <v>13</v>
      </c>
      <c r="D31" s="27"/>
      <c r="E31" s="53">
        <v>1333.34</v>
      </c>
      <c r="F31" s="10">
        <f t="shared" si="0"/>
        <v>16000.079999999998</v>
      </c>
    </row>
    <row r="32" spans="2:6" ht="14.45" customHeight="1" x14ac:dyDescent="0.25">
      <c r="B32" s="3">
        <v>18</v>
      </c>
      <c r="C32" s="20" t="s">
        <v>16</v>
      </c>
      <c r="D32" s="21"/>
      <c r="E32" s="53">
        <f>F32/12</f>
        <v>1666.6666666666667</v>
      </c>
      <c r="F32" s="10">
        <v>20000</v>
      </c>
    </row>
    <row r="33" spans="2:6" ht="14.45" customHeight="1" x14ac:dyDescent="0.25">
      <c r="B33" s="17">
        <v>19</v>
      </c>
      <c r="C33" s="69" t="s">
        <v>51</v>
      </c>
      <c r="D33" s="70"/>
      <c r="E33" s="53">
        <v>250</v>
      </c>
      <c r="F33" s="10">
        <f t="shared" si="0"/>
        <v>3000</v>
      </c>
    </row>
    <row r="34" spans="2:6" ht="14.45" customHeight="1" x14ac:dyDescent="0.25">
      <c r="B34" s="17">
        <v>20</v>
      </c>
      <c r="C34" s="26" t="s">
        <v>28</v>
      </c>
      <c r="D34" s="27"/>
      <c r="E34" s="53">
        <f>F34/12</f>
        <v>416.66666666666669</v>
      </c>
      <c r="F34" s="10">
        <v>5000</v>
      </c>
    </row>
    <row r="35" spans="2:6" ht="15.6" customHeight="1" x14ac:dyDescent="0.25">
      <c r="B35" s="3" t="s">
        <v>6</v>
      </c>
      <c r="C35" s="20" t="s">
        <v>4</v>
      </c>
      <c r="D35" s="21"/>
      <c r="E35" s="15">
        <f>SUM(E15:E34)</f>
        <v>192918.20666666667</v>
      </c>
      <c r="F35" s="9">
        <f>SUM(F15:F34)</f>
        <v>2315018.48</v>
      </c>
    </row>
    <row r="36" spans="2:6" ht="23.45" customHeight="1" x14ac:dyDescent="0.25">
      <c r="B36" s="61" t="s">
        <v>29</v>
      </c>
      <c r="C36" s="62"/>
      <c r="D36" s="62"/>
      <c r="E36" s="63"/>
      <c r="F36" s="63"/>
    </row>
    <row r="37" spans="2:6" x14ac:dyDescent="0.25">
      <c r="B37" s="3">
        <v>1</v>
      </c>
      <c r="C37" s="4" t="s">
        <v>12</v>
      </c>
      <c r="D37" s="16"/>
      <c r="E37" s="53">
        <v>7000</v>
      </c>
      <c r="F37" s="54">
        <f>E37*12</f>
        <v>84000</v>
      </c>
    </row>
    <row r="38" spans="2:6" x14ac:dyDescent="0.25">
      <c r="B38" s="3">
        <v>2</v>
      </c>
      <c r="C38" s="22" t="s">
        <v>14</v>
      </c>
      <c r="D38" s="23"/>
      <c r="E38" s="53">
        <v>2400</v>
      </c>
      <c r="F38" s="54">
        <f t="shared" ref="F38:F48" si="2">E38*12</f>
        <v>28800</v>
      </c>
    </row>
    <row r="39" spans="2:6" x14ac:dyDescent="0.25">
      <c r="B39" s="3">
        <v>3</v>
      </c>
      <c r="C39" s="4" t="s">
        <v>49</v>
      </c>
      <c r="D39" s="16"/>
      <c r="E39" s="53">
        <f>F39/12</f>
        <v>1666.6666666666667</v>
      </c>
      <c r="F39" s="54">
        <v>20000</v>
      </c>
    </row>
    <row r="40" spans="2:6" x14ac:dyDescent="0.25">
      <c r="B40" s="13">
        <v>4</v>
      </c>
      <c r="C40" s="22" t="s">
        <v>30</v>
      </c>
      <c r="D40" s="23"/>
      <c r="E40" s="53">
        <v>23350</v>
      </c>
      <c r="F40" s="54">
        <f t="shared" si="2"/>
        <v>280200</v>
      </c>
    </row>
    <row r="41" spans="2:6" x14ac:dyDescent="0.25">
      <c r="B41" s="3">
        <v>5</v>
      </c>
      <c r="C41" s="4" t="s">
        <v>15</v>
      </c>
      <c r="D41" s="16"/>
      <c r="E41" s="53">
        <v>91.67</v>
      </c>
      <c r="F41" s="54">
        <f t="shared" si="2"/>
        <v>1100.04</v>
      </c>
    </row>
    <row r="42" spans="2:6" x14ac:dyDescent="0.25">
      <c r="B42" s="3">
        <v>6</v>
      </c>
      <c r="C42" s="22" t="s">
        <v>39</v>
      </c>
      <c r="D42" s="23"/>
      <c r="E42" s="53">
        <v>1058.3333</v>
      </c>
      <c r="F42" s="54">
        <f t="shared" si="2"/>
        <v>12699.999599999999</v>
      </c>
    </row>
    <row r="43" spans="2:6" x14ac:dyDescent="0.25">
      <c r="B43" s="71">
        <v>7</v>
      </c>
      <c r="C43" s="72" t="s">
        <v>40</v>
      </c>
      <c r="D43" s="73"/>
      <c r="E43" s="74">
        <v>0</v>
      </c>
      <c r="F43" s="75">
        <f t="shared" si="2"/>
        <v>0</v>
      </c>
    </row>
    <row r="44" spans="2:6" x14ac:dyDescent="0.25">
      <c r="B44" s="13">
        <v>8</v>
      </c>
      <c r="C44" s="22" t="s">
        <v>50</v>
      </c>
      <c r="D44" s="23"/>
      <c r="E44" s="53">
        <v>531</v>
      </c>
      <c r="F44" s="54">
        <f t="shared" si="2"/>
        <v>6372</v>
      </c>
    </row>
    <row r="45" spans="2:6" x14ac:dyDescent="0.25">
      <c r="B45" s="3">
        <v>9</v>
      </c>
      <c r="C45" s="4" t="s">
        <v>31</v>
      </c>
      <c r="D45" s="16"/>
      <c r="E45" s="53">
        <v>1250</v>
      </c>
      <c r="F45" s="54">
        <f t="shared" si="2"/>
        <v>15000</v>
      </c>
    </row>
    <row r="46" spans="2:6" x14ac:dyDescent="0.25">
      <c r="B46" s="3">
        <v>10</v>
      </c>
      <c r="C46" s="22" t="s">
        <v>32</v>
      </c>
      <c r="D46" s="23"/>
      <c r="E46" s="53">
        <f>F46/12</f>
        <v>7666.666666666667</v>
      </c>
      <c r="F46" s="54">
        <v>92000</v>
      </c>
    </row>
    <row r="47" spans="2:6" x14ac:dyDescent="0.25">
      <c r="B47" s="3">
        <v>11</v>
      </c>
      <c r="C47" s="4" t="s">
        <v>46</v>
      </c>
      <c r="D47" s="16"/>
      <c r="E47" s="53">
        <f>F47/12</f>
        <v>2083.3333333333335</v>
      </c>
      <c r="F47" s="54">
        <v>25000</v>
      </c>
    </row>
    <row r="48" spans="2:6" x14ac:dyDescent="0.25">
      <c r="B48" s="13">
        <v>12</v>
      </c>
      <c r="C48" s="22" t="s">
        <v>52</v>
      </c>
      <c r="D48" s="23"/>
      <c r="E48" s="53">
        <v>2916.67</v>
      </c>
      <c r="F48" s="54">
        <f t="shared" si="2"/>
        <v>35000.04</v>
      </c>
    </row>
    <row r="49" spans="2:9" x14ac:dyDescent="0.25">
      <c r="B49" s="28"/>
      <c r="C49" s="4" t="s">
        <v>4</v>
      </c>
      <c r="D49" s="16"/>
      <c r="E49" s="41">
        <f>SUM(E37:E48)</f>
        <v>50014.339966666659</v>
      </c>
      <c r="F49" s="42">
        <f>SUM(F37:F48)</f>
        <v>600172.07960000006</v>
      </c>
    </row>
    <row r="50" spans="2:9" ht="53.25" customHeight="1" x14ac:dyDescent="0.25">
      <c r="B50" s="61" t="s">
        <v>33</v>
      </c>
      <c r="C50" s="62"/>
      <c r="D50" s="62"/>
      <c r="E50" s="63"/>
      <c r="F50" s="64"/>
    </row>
    <row r="51" spans="2:9" x14ac:dyDescent="0.25">
      <c r="B51" s="17">
        <v>1</v>
      </c>
      <c r="C51" s="32" t="s">
        <v>34</v>
      </c>
      <c r="D51" s="33"/>
      <c r="E51" s="52">
        <f>F51/12</f>
        <v>4166.666666666667</v>
      </c>
      <c r="F51" s="10">
        <v>50000</v>
      </c>
    </row>
    <row r="52" spans="2:9" x14ac:dyDescent="0.25">
      <c r="B52" s="17">
        <v>2</v>
      </c>
      <c r="C52" s="4" t="s">
        <v>60</v>
      </c>
      <c r="D52" s="16"/>
      <c r="E52" s="52">
        <f t="shared" ref="E52:E58" si="3">F52/12</f>
        <v>2083.3333333333335</v>
      </c>
      <c r="F52" s="10">
        <v>25000</v>
      </c>
    </row>
    <row r="53" spans="2:9" x14ac:dyDescent="0.25">
      <c r="B53" s="17">
        <v>3</v>
      </c>
      <c r="C53" s="22" t="s">
        <v>54</v>
      </c>
      <c r="D53" s="23"/>
      <c r="E53" s="52">
        <f t="shared" si="3"/>
        <v>4166.666666666667</v>
      </c>
      <c r="F53" s="10">
        <v>50000</v>
      </c>
    </row>
    <row r="54" spans="2:9" x14ac:dyDescent="0.25">
      <c r="B54" s="17">
        <v>4</v>
      </c>
      <c r="C54" s="4" t="s">
        <v>53</v>
      </c>
      <c r="D54" s="16"/>
      <c r="E54" s="52">
        <f t="shared" si="3"/>
        <v>833.33333333333337</v>
      </c>
      <c r="F54" s="10">
        <v>10000</v>
      </c>
      <c r="I54" t="s">
        <v>6</v>
      </c>
    </row>
    <row r="55" spans="2:9" x14ac:dyDescent="0.25">
      <c r="B55" s="17">
        <v>5</v>
      </c>
      <c r="C55" s="4" t="s">
        <v>42</v>
      </c>
      <c r="D55" s="16"/>
      <c r="E55" s="52">
        <f t="shared" si="3"/>
        <v>833.33333333333337</v>
      </c>
      <c r="F55" s="10">
        <v>10000</v>
      </c>
    </row>
    <row r="56" spans="2:9" x14ac:dyDescent="0.25">
      <c r="B56" s="17">
        <v>6</v>
      </c>
      <c r="C56" s="4" t="s">
        <v>63</v>
      </c>
      <c r="D56" s="16"/>
      <c r="E56" s="52">
        <f t="shared" si="3"/>
        <v>8333.3333333333339</v>
      </c>
      <c r="F56" s="10">
        <v>100000</v>
      </c>
    </row>
    <row r="57" spans="2:9" x14ac:dyDescent="0.25">
      <c r="B57" s="17">
        <v>7</v>
      </c>
      <c r="C57" s="4" t="s">
        <v>64</v>
      </c>
      <c r="D57" s="16"/>
      <c r="E57" s="52">
        <f t="shared" si="3"/>
        <v>416.66666666666669</v>
      </c>
      <c r="F57" s="10">
        <v>5000</v>
      </c>
    </row>
    <row r="58" spans="2:9" x14ac:dyDescent="0.25">
      <c r="B58" s="17">
        <v>8</v>
      </c>
      <c r="C58" s="22" t="s">
        <v>65</v>
      </c>
      <c r="D58" s="23"/>
      <c r="E58" s="52">
        <f t="shared" si="3"/>
        <v>833.33333333333337</v>
      </c>
      <c r="F58" s="10">
        <v>10000</v>
      </c>
    </row>
    <row r="59" spans="2:9" x14ac:dyDescent="0.25">
      <c r="B59" s="4"/>
      <c r="C59" s="4" t="s">
        <v>4</v>
      </c>
      <c r="D59" s="16"/>
      <c r="E59" s="15">
        <f>SUM(E51:E58)</f>
        <v>21666.666666666672</v>
      </c>
      <c r="F59" s="9">
        <f>SUM(F51:F58)</f>
        <v>260000</v>
      </c>
    </row>
    <row r="60" spans="2:9" x14ac:dyDescent="0.25">
      <c r="B60" s="3">
        <v>1</v>
      </c>
      <c r="C60" s="4" t="s">
        <v>35</v>
      </c>
      <c r="D60" s="16"/>
      <c r="E60" s="55">
        <v>0</v>
      </c>
      <c r="F60" s="9">
        <f>F61-(F35+F49+F59)</f>
        <v>48427.280400000047</v>
      </c>
    </row>
    <row r="61" spans="2:9" ht="15.75" x14ac:dyDescent="0.25">
      <c r="B61" s="4"/>
      <c r="C61" s="34" t="s">
        <v>5</v>
      </c>
      <c r="D61" s="35"/>
      <c r="E61" s="31">
        <f>E35+E49+E59+E60</f>
        <v>264599.2133</v>
      </c>
      <c r="F61" s="8">
        <f>F12</f>
        <v>3223617.8400000003</v>
      </c>
    </row>
    <row r="62" spans="2:9" x14ac:dyDescent="0.25">
      <c r="B62" s="4"/>
      <c r="C62" s="29"/>
      <c r="D62" s="30"/>
      <c r="E62" s="16"/>
      <c r="F62" s="1"/>
    </row>
    <row r="63" spans="2:9" ht="25.5" customHeight="1" x14ac:dyDescent="0.25">
      <c r="C63" s="57" t="s">
        <v>6</v>
      </c>
      <c r="D63" s="58"/>
      <c r="E63" s="59"/>
      <c r="F63" s="59"/>
    </row>
    <row r="64" spans="2:9" ht="25.5" customHeight="1" x14ac:dyDescent="0.25">
      <c r="C64" s="57" t="s">
        <v>57</v>
      </c>
      <c r="D64" s="58"/>
      <c r="E64" s="59"/>
      <c r="F64" s="59"/>
    </row>
    <row r="65" spans="1:6" x14ac:dyDescent="0.25">
      <c r="B65" s="11" t="s">
        <v>6</v>
      </c>
      <c r="C65" s="12" t="s">
        <v>44</v>
      </c>
      <c r="D65" s="12"/>
    </row>
    <row r="66" spans="1:6" x14ac:dyDescent="0.25">
      <c r="D66" s="12"/>
      <c r="E66" s="43"/>
      <c r="F66" s="44"/>
    </row>
    <row r="67" spans="1:6" x14ac:dyDescent="0.25">
      <c r="C67" t="s">
        <v>45</v>
      </c>
    </row>
    <row r="68" spans="1:6" x14ac:dyDescent="0.25">
      <c r="D68" s="45"/>
      <c r="E68" s="45"/>
      <c r="F68" s="45"/>
    </row>
    <row r="70" spans="1:6" x14ac:dyDescent="0.25">
      <c r="D70" s="46"/>
      <c r="E70" s="46"/>
      <c r="F70" s="46"/>
    </row>
    <row r="71" spans="1:6" ht="18.75" x14ac:dyDescent="0.3">
      <c r="D71" s="47"/>
      <c r="E71" s="47"/>
      <c r="F71" s="47"/>
    </row>
    <row r="72" spans="1:6" ht="16.5" customHeight="1" x14ac:dyDescent="0.25">
      <c r="D72" s="48"/>
      <c r="E72" s="44"/>
      <c r="F72" s="44"/>
    </row>
    <row r="73" spans="1:6" x14ac:dyDescent="0.25">
      <c r="D73" s="49"/>
    </row>
    <row r="75" spans="1:6" x14ac:dyDescent="0.25">
      <c r="A75" t="s">
        <v>41</v>
      </c>
    </row>
  </sheetData>
  <mergeCells count="10">
    <mergeCell ref="C64:F64"/>
    <mergeCell ref="C63:F63"/>
    <mergeCell ref="C5:F5"/>
    <mergeCell ref="B50:F50"/>
    <mergeCell ref="C14:F14"/>
    <mergeCell ref="B36:F36"/>
    <mergeCell ref="C13:F13"/>
    <mergeCell ref="C9:F9"/>
    <mergeCell ref="C6:E6"/>
    <mergeCell ref="C33:D33"/>
  </mergeCells>
  <phoneticPr fontId="0" type="noConversion"/>
  <pageMargins left="0.11811023622047245" right="0.11811023622047245" top="0" bottom="0" header="0.31496062992125984" footer="0.31496062992125984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cp:lastPrinted>2023-03-23T09:20:27Z</cp:lastPrinted>
  <dcterms:created xsi:type="dcterms:W3CDTF">2017-03-22T09:00:58Z</dcterms:created>
  <dcterms:modified xsi:type="dcterms:W3CDTF">2023-03-23T09:21:13Z</dcterms:modified>
</cp:coreProperties>
</file>